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4" i="2"/>
  <c r="D23"/>
  <c r="D22"/>
  <c r="D21"/>
  <c r="D20"/>
  <c r="D19"/>
  <c r="D18"/>
  <c r="D17"/>
  <c r="C26"/>
  <c r="C25"/>
  <c r="C24"/>
  <c r="C23"/>
  <c r="C22"/>
  <c r="C21"/>
  <c r="C20"/>
  <c r="C19"/>
  <c r="C18"/>
  <c r="C17"/>
  <c r="B24"/>
  <c r="B23"/>
  <c r="B22"/>
  <c r="B21"/>
  <c r="B20"/>
  <c r="B18"/>
  <c r="B17"/>
  <c r="D15"/>
  <c r="C15"/>
  <c r="B15"/>
</calcChain>
</file>

<file path=xl/sharedStrings.xml><?xml version="1.0" encoding="utf-8"?>
<sst xmlns="http://schemas.openxmlformats.org/spreadsheetml/2006/main" count="26" uniqueCount="24">
  <si>
    <t>Утв. приказом Минфина РФ</t>
  </si>
  <si>
    <t>от 28 декабря 2010 г. № 191н (в ред. от 19 декабря 2014 г.)</t>
  </si>
  <si>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</si>
  <si>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</si>
  <si>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</si>
  <si>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</si>
  <si>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</si>
  <si>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</si>
  <si>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</si>
  <si>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</si>
  <si>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</si>
  <si>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</si>
  <si>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</si>
  <si>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</si>
  <si>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</si>
  <si>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</si>
  <si>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</si>
  <si>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</si>
  <si>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</si>
  <si>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</si>
  <si>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</si>
  <si>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</si>
  <si>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</si>
  <si>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01.07.2019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</si>
</sst>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49" fontId="6" fillId="0" borderId="11" xfId="27" applyProtection="1">
      <alignment horizontal="center" vertical="top" wrapText="1"/>
      <protection locked="0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tabSelected="1" topLeftCell="A4" zoomScaleNormal="100" workbookViewId="0">
      <selection activeCell="D27" sqref="D27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ht="12.95" customHeight="1">
      <c r="A1" s="2"/>
      <c r="B1" s="2"/>
      <c r="C1" s="2"/>
      <c r="D1" s="3" t="s">
        <v>0</v>
      </c>
      <c r="E1" s="4"/>
    </row>
    <row r="2" spans="1:5" ht="12.95" customHeight="1">
      <c r="A2" s="2"/>
      <c r="B2" s="2"/>
      <c r="C2" s="2"/>
      <c r="D2" s="3" t="s">
        <v>1</v>
      </c>
      <c r="E2" s="4"/>
    </row>
    <row r="3" spans="1:5" ht="15" customHeight="1">
      <c r="A3" s="5"/>
      <c r="B3" s="5"/>
      <c r="C3" s="5"/>
      <c r="D3" s="5"/>
      <c r="E3" s="4"/>
    </row>
    <row r="4" spans="1:5" ht="15" customHeight="1">
      <c r="A4" s="30" t="s">
        <v>23</v>
      </c>
      <c r="B4" s="31"/>
      <c r="C4" s="31"/>
      <c r="D4" s="31"/>
      <c r="E4" s="4"/>
    </row>
    <row r="5" spans="1:5" ht="15" customHeight="1">
      <c r="A5" s="31"/>
      <c r="B5" s="31"/>
      <c r="C5" s="31"/>
      <c r="D5" s="31"/>
      <c r="E5" s="4"/>
    </row>
    <row r="6" spans="1:5" ht="15" customHeight="1">
      <c r="A6" s="31"/>
      <c r="B6" s="31"/>
      <c r="C6" s="31"/>
      <c r="D6" s="31"/>
      <c r="E6" s="4"/>
    </row>
    <row r="7" spans="1:5" ht="15" customHeight="1">
      <c r="A7" s="31"/>
      <c r="B7" s="31"/>
      <c r="C7" s="31"/>
      <c r="D7" s="31"/>
      <c r="E7" s="4"/>
    </row>
    <row r="8" spans="1:5" ht="15" customHeight="1">
      <c r="A8" s="32"/>
      <c r="B8" s="32"/>
      <c r="C8" s="32"/>
      <c r="D8" s="32"/>
      <c r="E8" s="4"/>
    </row>
    <row r="9" spans="1:5" ht="12.75" customHeight="1">
      <c r="A9" s="28" t="s">
        <v>2</v>
      </c>
      <c r="B9" s="26" t="s">
        <v>3</v>
      </c>
      <c r="C9" s="25"/>
      <c r="D9" s="26" t="s">
        <v>4</v>
      </c>
      <c r="E9" s="4"/>
    </row>
    <row r="10" spans="1:5" ht="9.9499999999999993" customHeight="1">
      <c r="A10" s="29"/>
      <c r="B10" s="27"/>
      <c r="C10" s="26" t="s">
        <v>5</v>
      </c>
      <c r="D10" s="27"/>
      <c r="E10" s="4"/>
    </row>
    <row r="11" spans="1:5" ht="9.9499999999999993" customHeight="1">
      <c r="A11" s="29"/>
      <c r="B11" s="27"/>
      <c r="C11" s="27"/>
      <c r="D11" s="27"/>
      <c r="E11" s="4"/>
    </row>
    <row r="12" spans="1:5" ht="9.9499999999999993" customHeight="1">
      <c r="A12" s="29"/>
      <c r="B12" s="27"/>
      <c r="C12" s="27"/>
      <c r="D12" s="27"/>
      <c r="E12" s="4"/>
    </row>
    <row r="13" spans="1:5" ht="6" customHeight="1">
      <c r="A13" s="29"/>
      <c r="B13" s="27"/>
      <c r="C13" s="27"/>
      <c r="D13" s="27"/>
      <c r="E13" s="4"/>
    </row>
    <row r="14" spans="1:5" ht="15" customHeight="1" thickBot="1">
      <c r="A14" s="6">
        <v>1</v>
      </c>
      <c r="B14" s="7" t="s">
        <v>6</v>
      </c>
      <c r="C14" s="7" t="s">
        <v>7</v>
      </c>
      <c r="D14" s="7" t="s">
        <v>8</v>
      </c>
      <c r="E14" s="4"/>
    </row>
    <row r="15" spans="1:5" ht="12.95" customHeight="1">
      <c r="A15" s="8" t="s">
        <v>9</v>
      </c>
      <c r="B15" s="9">
        <f>399775498.8/1000</f>
        <v>399775.4988</v>
      </c>
      <c r="C15" s="9">
        <f>219185269.78/1000</f>
        <v>219185.26978</v>
      </c>
      <c r="D15" s="10">
        <f>B15-C15</f>
        <v>180590.22902</v>
      </c>
      <c r="E15" s="4"/>
    </row>
    <row r="16" spans="1:5" ht="12.75" customHeight="1">
      <c r="A16" s="11" t="s">
        <v>11</v>
      </c>
      <c r="B16" s="12"/>
      <c r="C16" s="13"/>
      <c r="D16" s="14"/>
      <c r="E16" s="4"/>
    </row>
    <row r="17" spans="1:5" ht="24" thickBot="1">
      <c r="A17" s="15" t="s">
        <v>12</v>
      </c>
      <c r="B17" s="16">
        <f>300000/1000</f>
        <v>300</v>
      </c>
      <c r="C17" s="16">
        <f>108311.11/1000</f>
        <v>108.31111</v>
      </c>
      <c r="D17" s="17">
        <f>213864.38/1000</f>
        <v>213.86438000000001</v>
      </c>
      <c r="E17" s="4"/>
    </row>
    <row r="18" spans="1:5" ht="35.25" thickBot="1">
      <c r="A18" s="15" t="s">
        <v>13</v>
      </c>
      <c r="B18" s="16">
        <f>300000/1000</f>
        <v>300</v>
      </c>
      <c r="C18" s="16">
        <f>86135.62/1000</f>
        <v>86.135619999999989</v>
      </c>
      <c r="D18" s="17">
        <f>213864.38/1000</f>
        <v>213.86438000000001</v>
      </c>
      <c r="E18" s="4"/>
    </row>
    <row r="19" spans="1:5" ht="15.75" thickBot="1">
      <c r="A19" s="15" t="s">
        <v>14</v>
      </c>
      <c r="B19" s="16">
        <v>0</v>
      </c>
      <c r="C19" s="16">
        <f>22175.49/1000</f>
        <v>22.17549</v>
      </c>
      <c r="D19" s="17">
        <f>B19-C19</f>
        <v>-22.17549</v>
      </c>
      <c r="E19" s="4"/>
    </row>
    <row r="20" spans="1:5" ht="35.25" thickBot="1">
      <c r="A20" s="15" t="s">
        <v>15</v>
      </c>
      <c r="B20" s="16">
        <f>399475498.8/1000</f>
        <v>399475.4988</v>
      </c>
      <c r="C20" s="16">
        <f>219076958.67/1000</f>
        <v>219076.95866999999</v>
      </c>
      <c r="D20" s="17">
        <f>180398540.13/1000</f>
        <v>180398.54013000001</v>
      </c>
      <c r="E20" s="4"/>
    </row>
    <row r="21" spans="1:5" ht="24" thickBot="1">
      <c r="A21" s="15" t="s">
        <v>16</v>
      </c>
      <c r="B21" s="16">
        <f>117426700/1000</f>
        <v>117426.7</v>
      </c>
      <c r="C21" s="16">
        <f>70456020/1000</f>
        <v>70456.02</v>
      </c>
      <c r="D21" s="17">
        <f>46970680/1000</f>
        <v>46970.68</v>
      </c>
      <c r="E21" s="4"/>
    </row>
    <row r="22" spans="1:5" ht="24" thickBot="1">
      <c r="A22" s="15" t="s">
        <v>17</v>
      </c>
      <c r="B22" s="16">
        <f>195264600/1000</f>
        <v>195264.6</v>
      </c>
      <c r="C22" s="16">
        <f>117158760/1000</f>
        <v>117158.76</v>
      </c>
      <c r="D22" s="17">
        <f>78105840/1000</f>
        <v>78105.84</v>
      </c>
      <c r="E22" s="4"/>
    </row>
    <row r="23" spans="1:5" ht="15.75" thickBot="1">
      <c r="A23" s="15" t="s">
        <v>18</v>
      </c>
      <c r="B23" s="16">
        <f>86784198.8/1000</f>
        <v>86784.198799999998</v>
      </c>
      <c r="C23" s="16">
        <f>31462178.67/1000</f>
        <v>31462.178670000001</v>
      </c>
      <c r="D23" s="17">
        <f>55322020.13/1000</f>
        <v>55322.020130000004</v>
      </c>
      <c r="E23" s="4"/>
    </row>
    <row r="24" spans="1:5" ht="15.75" thickBot="1">
      <c r="A24" s="18" t="s">
        <v>19</v>
      </c>
      <c r="B24" s="19">
        <f>593838272.8/1000</f>
        <v>593838.27279999992</v>
      </c>
      <c r="C24" s="19">
        <f>231484492.96/1000</f>
        <v>231484.49296</v>
      </c>
      <c r="D24" s="19">
        <f>362353779.84/1000</f>
        <v>362353.77983999997</v>
      </c>
    </row>
    <row r="25" spans="1:5" ht="24" thickBot="1">
      <c r="A25" s="20" t="s">
        <v>21</v>
      </c>
      <c r="B25" s="21" t="s">
        <v>20</v>
      </c>
      <c r="C25" s="22">
        <f>-12299223.18/1000</f>
        <v>-12299.223179999999</v>
      </c>
      <c r="D25" s="21" t="s">
        <v>20</v>
      </c>
    </row>
    <row r="26" spans="1:5" ht="23.25">
      <c r="A26" s="18" t="s">
        <v>22</v>
      </c>
      <c r="B26" s="23" t="s">
        <v>10</v>
      </c>
      <c r="C26" s="23">
        <f>12299223.18/1000</f>
        <v>12299.223179999999</v>
      </c>
      <c r="D26" s="24" t="s">
        <v>10</v>
      </c>
    </row>
  </sheetData>
  <mergeCells count="5">
    <mergeCell ref="A4:D8"/>
    <mergeCell ref="D9:D13"/>
    <mergeCell ref="C10:C13"/>
    <mergeCell ref="A9:A13"/>
    <mergeCell ref="B9:B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8A9C14-49C9-443D-985F-24F28A4CDA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2019-10-29T07:33:59Z</dcterms:created>
  <dcterms:modified xsi:type="dcterms:W3CDTF">2019-10-29T09:18:41Z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SV_0503127M_2017_6.xlsx</vt:lpwstr>
  </property>
  <property fmtid="{D5CDD505-2E9C-101B-9397-08002B2CF9AE}" pid="3" name="Название отчета">
    <vt:lpwstr>SV_0503127M_2017_6.xlsx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